
<file path=[Content_Types].xml><?xml version="1.0" encoding="utf-8"?>
<Types xmlns="http://schemas.openxmlformats.org/package/2006/content-types">
  <Default Extension="bin" ContentType="application/vnd.openxmlformats-officedocument.spreadsheetml.printerSettings"/>
  <Default Extension="jpeg" ContentType="image/jpeg"/>
  <Default Extension="jp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530"/>
  <workbookPr/>
  <mc:AlternateContent xmlns:mc="http://schemas.openxmlformats.org/markup-compatibility/2006">
    <mc:Choice Requires="x15">
      <x15ac:absPath xmlns:x15ac="http://schemas.microsoft.com/office/spreadsheetml/2010/11/ac" url="E:\__3D_Printing\Examples\"/>
    </mc:Choice>
  </mc:AlternateContent>
  <xr:revisionPtr revIDLastSave="0" documentId="13_ncr:1_{A1A33FA3-41AC-4577-8F73-5A64720743C0}" xr6:coauthVersionLast="46" xr6:coauthVersionMax="46" xr10:uidLastSave="{00000000-0000-0000-0000-000000000000}"/>
  <bookViews>
    <workbookView xWindow="-120" yWindow="-120" windowWidth="19785" windowHeight="11760" xr2:uid="{00000000-000D-0000-FFFF-FFFF00000000}"/>
  </bookViews>
  <sheets>
    <sheet name="Bi_Conical_Savonius" sheetId="4" r:id="rId1"/>
    <sheet name="Calcs" sheetId="2" r:id="rId2"/>
    <sheet name="Background" sheetId="3" r:id="rId3"/>
    <sheet name="OpenSCAD source code" sheetId="5" r:id="rId4"/>
    <sheet name="OpenSCAD to CamBam" sheetId="7" r:id="rId5"/>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5" i="2" l="1"/>
  <c r="C5" i="2" s="1"/>
  <c r="D11" i="2"/>
  <c r="F11" i="2" s="1"/>
  <c r="C10" i="2" l="1"/>
  <c r="C11" i="2"/>
  <c r="D12" i="2"/>
  <c r="E11" i="2"/>
  <c r="E8" i="2"/>
  <c r="G10" i="2" s="1"/>
  <c r="H10" i="2" s="1"/>
  <c r="I10" i="2" s="1"/>
  <c r="G11" i="2" l="1"/>
  <c r="H11" i="2" s="1"/>
  <c r="I11" i="2" s="1"/>
  <c r="G12" i="2"/>
  <c r="H12" i="2" s="1"/>
  <c r="I12" i="2" s="1"/>
  <c r="E12" i="2"/>
  <c r="D13" i="2"/>
  <c r="F12" i="2"/>
  <c r="C12" i="2"/>
  <c r="F13" i="2" l="1"/>
  <c r="G13" i="2"/>
  <c r="H13" i="2" s="1"/>
  <c r="I13" i="2" s="1"/>
  <c r="D14" i="2"/>
  <c r="E13" i="2"/>
  <c r="C13" i="2"/>
  <c r="D15" i="2" l="1"/>
  <c r="F14" i="2"/>
  <c r="E14" i="2"/>
  <c r="G14" i="2"/>
  <c r="H14" i="2" s="1"/>
  <c r="I14" i="2" s="1"/>
  <c r="C14" i="2"/>
  <c r="D16" i="2" l="1"/>
  <c r="E15" i="2"/>
  <c r="F15" i="2"/>
  <c r="G15" i="2"/>
  <c r="H15" i="2" s="1"/>
  <c r="I15" i="2" s="1"/>
  <c r="C15" i="2"/>
  <c r="D17" i="2" l="1"/>
  <c r="E16" i="2"/>
  <c r="F16" i="2"/>
  <c r="G16" i="2"/>
  <c r="H16" i="2" s="1"/>
  <c r="I16" i="2" s="1"/>
  <c r="C16" i="2"/>
  <c r="F17" i="2" l="1"/>
  <c r="E17" i="2"/>
  <c r="D18" i="2"/>
  <c r="G17" i="2"/>
  <c r="H17" i="2" s="1"/>
  <c r="I17" i="2" s="1"/>
  <c r="C17" i="2"/>
  <c r="E18" i="2" l="1"/>
  <c r="F18" i="2"/>
  <c r="G18" i="2"/>
  <c r="H18" i="2" s="1"/>
  <c r="I18" i="2" s="1"/>
  <c r="D19" i="2"/>
  <c r="C18" i="2"/>
  <c r="F19" i="2" l="1"/>
  <c r="G19" i="2"/>
  <c r="H19" i="2" s="1"/>
  <c r="I19" i="2" s="1"/>
  <c r="E19" i="2"/>
  <c r="C19" i="2"/>
</calcChain>
</file>

<file path=xl/sharedStrings.xml><?xml version="1.0" encoding="utf-8"?>
<sst xmlns="http://schemas.openxmlformats.org/spreadsheetml/2006/main" count="120" uniqueCount="93">
  <si>
    <t>A Guide to Rotor Dimensions plus Shaft Rotation Evaluation</t>
  </si>
  <si>
    <t>To Calculate the Area (A)</t>
  </si>
  <si>
    <t>As a starting point to generate some values a standard Power Coefficient (Cp) versus Tip Speed Ratio (X)</t>
  </si>
  <si>
    <t>V = 10 m/s (assuming this is the wind speed);</t>
  </si>
  <si>
    <t>Cp = 0.245 (24.5% from the standard Power Coefficient/Tip Speed Ratio diagram [4]);</t>
  </si>
  <si>
    <t>Power (P) = 200, 100, and 50 Watts.</t>
  </si>
  <si>
    <t>To Calculate the Shaft Rotation (w)</t>
  </si>
  <si>
    <t>The equation below is used whereby the radius value R (D/2) is manipulated to obtain w. It is assumed that the</t>
  </si>
  <si>
    <t>value of X (tip speed ratio) is equal to 1, to eliminate X in the equation below.</t>
  </si>
  <si>
    <t>R = radius of rotor (m);</t>
  </si>
  <si>
    <t>V = average wind speed, assume 10 m/s.</t>
  </si>
  <si>
    <t>To Calculate the height (h)</t>
  </si>
  <si>
    <t>The equation below is used to calculate h:</t>
  </si>
  <si>
    <t>Area (A) = height (h) x diameter (D)</t>
  </si>
  <si>
    <t>All the preceding calculations are obtained from the following equations [3], and were placed in tabular form for clarity, contrast and ease of manipulation.</t>
  </si>
  <si>
    <t>diagram [4] for a Savonius rotor was used (Figure 14). From the diagram it can be determined that at X = 0.95 a power of 24.5% is gained. This value is used for the preceding power calculations below.</t>
  </si>
  <si>
    <t>P = Cp ½ ρAV3 – standard wind equation (derived from power coefficient analysis)</t>
  </si>
  <si>
    <t>ρ = 1.225 kg/m3 density of air at sea level and 15oC;</t>
  </si>
  <si>
    <t>X = Rω/V</t>
  </si>
  <si>
    <t>ω = rotational speed (rads/s);</t>
  </si>
  <si>
    <t>Therefore ω = V/R, R is varied between 0.2 and 0.55 metres, a reasonable range baring in mind the speed of rotation.</t>
  </si>
  <si>
    <t>A</t>
  </si>
  <si>
    <t>D</t>
  </si>
  <si>
    <t>Start with cylinder diameter to make rotor =  d in meters
then effective Diameter of Rotor for area calc = D ( 2d - 0.2d )
height = h, effective area = A</t>
  </si>
  <si>
    <r>
      <t>ρ</t>
    </r>
    <r>
      <rPr>
        <sz val="11"/>
        <rFont val="Arial"/>
        <family val="2"/>
      </rPr>
      <t xml:space="preserve"> = 1.225 kg/m3 density of air at sea level and 15oC;</t>
    </r>
  </si>
  <si>
    <r>
      <t>Cp</t>
    </r>
    <r>
      <rPr>
        <sz val="11"/>
        <rFont val="Arial"/>
        <family val="2"/>
      </rPr>
      <t xml:space="preserve"> = 0.245 (24.5% from the standard Power Coefficient/TSR</t>
    </r>
  </si>
  <si>
    <r>
      <t>P = Cp*0.5*ρAV**3</t>
    </r>
    <r>
      <rPr>
        <sz val="10"/>
        <rFont val="Arial"/>
      </rPr>
      <t xml:space="preserve"> – standard wind equation</t>
    </r>
  </si>
  <si>
    <t>Kph</t>
  </si>
  <si>
    <t>Mph</t>
  </si>
  <si>
    <r>
      <t>A</t>
    </r>
    <r>
      <rPr>
        <sz val="10"/>
        <rFont val="Arial"/>
      </rPr>
      <t xml:space="preserve"> = effective area of rotor</t>
    </r>
  </si>
  <si>
    <t>R</t>
  </si>
  <si>
    <r>
      <t>X = Rω/V</t>
    </r>
    <r>
      <rPr>
        <sz val="11"/>
        <rFont val="Arial"/>
        <family val="2"/>
      </rPr>
      <t xml:space="preserve">  where X is TSR and assume = 1.00 to simplify
</t>
    </r>
    <r>
      <rPr>
        <b/>
        <sz val="11"/>
        <rFont val="Arial"/>
        <family val="2"/>
      </rPr>
      <t>ω = V/R rotational speed (rads/s)</t>
    </r>
  </si>
  <si>
    <t>rads/s</t>
  </si>
  <si>
    <t>M/Sec
V</t>
  </si>
  <si>
    <t>shaft
RPM</t>
  </si>
  <si>
    <t>Enter
h</t>
  </si>
  <si>
    <t>Enter
d</t>
  </si>
  <si>
    <t>2x geared
RPM</t>
  </si>
  <si>
    <t>Power
VI</t>
  </si>
  <si>
    <t>convert rads/s 
to RPM =</t>
  </si>
  <si>
    <t>Maybe use</t>
  </si>
  <si>
    <t>Cp  is a critical value, and optimal configuration of stator pole wiring is a major factor</t>
  </si>
  <si>
    <t>The special design of the bi-conical rotor, which is efficient at low wind speeds, but becomes highly inefficient in strong winds, thus preventing over-revving</t>
  </si>
  <si>
    <t>No mechanical feathering takes place</t>
  </si>
  <si>
    <t>A computer generated picture of the of the bi-conical rotor is shown opposite</t>
  </si>
  <si>
    <t>The image is created using OpenSCad, an open source 3D printing package.</t>
  </si>
  <si>
    <t xml:space="preserve">The source code for this shape is included in worksheet </t>
  </si>
  <si>
    <t>//  feed into OpenSCAD   3D printing open source program</t>
  </si>
  <si>
    <t xml:space="preserve">  use &lt;arc.scad&gt;</t>
  </si>
  <si>
    <t>//</t>
  </si>
  <si>
    <t>drum_dia = 70;                          //  starting drum diameter for Savonius</t>
  </si>
  <si>
    <t>overall_dia = 1.8*drum_dia;             //  D = 2d - 0.2d</t>
  </si>
  <si>
    <t xml:space="preserve">overall_height = 20;                   //  </t>
  </si>
  <si>
    <t>no_turns = 0.075;                        //</t>
  </si>
  <si>
    <t>overall_rot = no_turns*360;             //  0.75 turns = 270 degrees</t>
  </si>
  <si>
    <t>zrotinc = 0.5;                          //  rotate 0.5 degree at a time</t>
  </si>
  <si>
    <t xml:space="preserve">no_rotincs = overall_rot/zrotinc;       //   </t>
  </si>
  <si>
    <t xml:space="preserve">layers = no_rotincs;                    //   </t>
  </si>
  <si>
    <t>layer_ht = overall_height/layers;       //  overall_height/layers</t>
  </si>
  <si>
    <t>arc_rad = drum_dia / 2;                 //  radius for arc ie. half vert drum</t>
  </si>
  <si>
    <t>xmove = arc_rad*0.8;                    //  offset halves from z axis</t>
  </si>
  <si>
    <t>ht = layer_ht;                          //  height of slice</t>
  </si>
  <si>
    <t>wid = 1.0;                              //  width of shape edge</t>
  </si>
  <si>
    <t>zmove = ht;                             //  increment upwards</t>
  </si>
  <si>
    <t>reso = 200;                             //  resolution</t>
  </si>
  <si>
    <t>for (i=[0:layers]) {</t>
  </si>
  <si>
    <t>rotate([0,0,i*zrotinc]) { translate([xmove,0,i*zmove])</t>
  </si>
  <si>
    <t xml:space="preserve">    3D_arc(w=wid,r=arc_rad,deg=180, h=ht, fn=reso);</t>
  </si>
  <si>
    <t>}</t>
  </si>
  <si>
    <t xml:space="preserve">    if ( i%(layers/10) == 0 ) {</t>
  </si>
  <si>
    <t xml:space="preserve">        translate([0,0,i*zmove]) { </t>
  </si>
  <si>
    <t xml:space="preserve">         rotate([0,90,i*zrotinc]) ;</t>
  </si>
  <si>
    <t xml:space="preserve">    } }</t>
  </si>
  <si>
    <t xml:space="preserve">} </t>
  </si>
  <si>
    <t xml:space="preserve">overall_height = 200;                   //  </t>
  </si>
  <si>
    <t>no_turns = 0.75;                        //</t>
  </si>
  <si>
    <t>wid = 0.4;                              //  width of shape edge</t>
  </si>
  <si>
    <t>rotate([180,0,i*zrotinc]) { translate([-xmove,0,-i*zmove])</t>
  </si>
  <si>
    <t xml:space="preserve">         rotate([0,90,i*zrotinc]) cylinder(r=1, h=overall_dia, center=true);</t>
  </si>
  <si>
    <t>translate([0,0,overall_height/2]) cylinder(r=2, h=overall_height*2, center=true);</t>
  </si>
  <si>
    <t>//  JH_Test.scad              Author: John Hughes  0427 200 372</t>
  </si>
  <si>
    <t>The intention  is to use a 3D CNC program to generate a subsection of one half of the rotor</t>
  </si>
  <si>
    <t xml:space="preserve">//  JH_Test2.scad  </t>
  </si>
  <si>
    <t>generates a subsection of a rotor - feed the STL file to CamBam</t>
  </si>
  <si>
    <t>IE. Milling a piece of 4 x 2  wood. Glue six of these stacked and offset will form a mould to fibreglass.
      CamBam is a suitable program
The OpenSCAD code for this is in "OpenSCAD to CamBam"  worksheet</t>
  </si>
  <si>
    <t>Fisher &amp; Paykel washing machine "Smartdrive" motors make ideal DC generators</t>
  </si>
  <si>
    <t>https://www.thebackshed.com/Windmill/articles/decoggingFP.asp</t>
  </si>
  <si>
    <t>http://www.thebackshed.com/Windmill/fprewire-new.asp</t>
  </si>
  <si>
    <t>This design envisages 2 motors on the one shaft ( they do fit ) Slightly offset will decrease cogging</t>
  </si>
  <si>
    <t>This enables a number of series/parallel windings to be utilised each with its own 3 phase rectifier to DC and regulated to 13.8 volts.
As the wind speed increases each set of windings comes into the "voltage window" acceptable to PC switchmode power supplies. An XOR "gate" can detect each winding set's rectified DC voltage and using a solid state relay swith the output to its dedicated PC power supply.</t>
  </si>
  <si>
    <t>Modfied PC switchmode power supplies can be used in this application since the first step in a statdard power supply is to rectify the AC mains feed to DC</t>
  </si>
  <si>
    <t>Mounting the rotor can be achieved using a suitably modified front wheel drive hub assembly ( Eg older Camry )</t>
  </si>
  <si>
    <t xml:space="preserve">Vertical Axis wind turbine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</si>
</sst>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_ ;[Red]\-0.00\ "/>
    <numFmt numFmtId="165" formatCode="0.000"/>
    <numFmt numFmtId="166" formatCode="0_ ;[Red]\-0\ "/>
  </numFmts>
  <fonts count="11" x14ac:knownFonts="1">
    <font>
      <sz val="10"/>
      <name val="Arial"/>
    </font>
    <font>
      <b/>
      <sz val="10"/>
      <name val="Arial"/>
      <family val="2"/>
    </font>
    <font>
      <b/>
      <sz val="11"/>
      <name val="Arial"/>
      <family val="2"/>
    </font>
    <font>
      <sz val="11"/>
      <name val="Arial"/>
      <family val="2"/>
    </font>
    <font>
      <b/>
      <sz val="10"/>
      <color indexed="10"/>
      <name val="Arial"/>
      <family val="2"/>
    </font>
    <font>
      <b/>
      <sz val="11"/>
      <color indexed="10"/>
      <name val="Arial"/>
      <family val="2"/>
    </font>
    <font>
      <b/>
      <sz val="11"/>
      <color indexed="8"/>
      <name val="Arial"/>
      <family val="2"/>
    </font>
    <font>
      <sz val="10"/>
      <name val="Courier New"/>
      <family val="3"/>
    </font>
    <font>
      <sz val="12"/>
      <name val="Courier New"/>
      <family val="3"/>
    </font>
    <font>
      <sz val="10"/>
      <name val="Arial"/>
      <family val="2"/>
    </font>
    <font>
      <sz val="14"/>
      <name val="Arial"/>
      <family val="2"/>
    </font>
  </fonts>
  <fills count="4">
    <fill>
      <patternFill patternType="none"/>
    </fill>
    <fill>
      <patternFill patternType="gray125"/>
    </fill>
    <fill>
      <patternFill patternType="solid">
        <fgColor indexed="13"/>
        <bgColor indexed="64"/>
      </patternFill>
    </fill>
    <fill>
      <patternFill patternType="solid">
        <fgColor indexed="41"/>
        <bgColor indexed="64"/>
      </patternFill>
    </fill>
  </fills>
  <borders count="1">
    <border>
      <left/>
      <right/>
      <top/>
      <bottom/>
      <diagonal/>
    </border>
  </borders>
  <cellStyleXfs count="1">
    <xf numFmtId="0" fontId="0" fillId="0" borderId="0"/>
  </cellStyleXfs>
  <cellXfs count="30">
    <xf numFmtId="0" fontId="0" fillId="0" borderId="0" xfId="0"/>
    <xf numFmtId="0" fontId="0" fillId="0" borderId="0" xfId="0" applyAlignment="1">
      <alignment horizontal="left" vertical="top" wrapText="1"/>
    </xf>
    <xf numFmtId="0" fontId="2" fillId="0" borderId="0" xfId="0" applyFont="1" applyAlignment="1">
      <alignment horizontal="left" vertical="top" wrapText="1"/>
    </xf>
    <xf numFmtId="0" fontId="3" fillId="0" borderId="0" xfId="0" applyFont="1" applyAlignment="1">
      <alignment horizontal="left" vertical="top" wrapText="1"/>
    </xf>
    <xf numFmtId="0" fontId="3" fillId="0" borderId="0" xfId="0" applyFont="1"/>
    <xf numFmtId="164" fontId="0" fillId="0" borderId="0" xfId="0" applyNumberFormat="1"/>
    <xf numFmtId="164" fontId="4" fillId="2" borderId="0" xfId="0" applyNumberFormat="1" applyFont="1" applyFill="1"/>
    <xf numFmtId="0" fontId="1" fillId="0" borderId="0" xfId="0" applyFont="1" applyAlignment="1">
      <alignment horizontal="center"/>
    </xf>
    <xf numFmtId="0" fontId="1" fillId="3" borderId="0" xfId="0" applyFont="1" applyFill="1" applyAlignment="1">
      <alignment horizontal="center" wrapText="1"/>
    </xf>
    <xf numFmtId="164" fontId="1" fillId="0" borderId="0" xfId="0" applyNumberFormat="1" applyFont="1"/>
    <xf numFmtId="165" fontId="1" fillId="0" borderId="0" xfId="0" applyNumberFormat="1" applyFont="1"/>
    <xf numFmtId="0" fontId="0" fillId="0" borderId="0" xfId="0" applyAlignment="1">
      <alignment wrapText="1"/>
    </xf>
    <xf numFmtId="0" fontId="0" fillId="0" borderId="0" xfId="0" applyAlignment="1">
      <alignment horizontal="left" vertical="center" wrapText="1"/>
    </xf>
    <xf numFmtId="0" fontId="1" fillId="0" borderId="0" xfId="0" applyFont="1" applyAlignment="1">
      <alignment horizontal="left" vertical="center" wrapText="1"/>
    </xf>
    <xf numFmtId="0" fontId="2" fillId="0" borderId="0" xfId="0" applyFont="1" applyAlignment="1">
      <alignment horizontal="left" vertical="center" wrapText="1"/>
    </xf>
    <xf numFmtId="0" fontId="2" fillId="2" borderId="0" xfId="0" applyFont="1" applyFill="1" applyAlignment="1">
      <alignment horizontal="left" vertical="center" wrapText="1"/>
    </xf>
    <xf numFmtId="0" fontId="6" fillId="0" borderId="0" xfId="0" applyFont="1" applyAlignment="1">
      <alignment horizontal="left" vertical="top" wrapText="1"/>
    </xf>
    <xf numFmtId="165" fontId="5" fillId="0" borderId="0" xfId="0" applyNumberFormat="1" applyFont="1"/>
    <xf numFmtId="1" fontId="0" fillId="0" borderId="0" xfId="0" applyNumberFormat="1" applyAlignment="1">
      <alignment horizontal="center"/>
    </xf>
    <xf numFmtId="2" fontId="0" fillId="0" borderId="0" xfId="0" applyNumberFormat="1" applyAlignment="1">
      <alignment horizontal="center"/>
    </xf>
    <xf numFmtId="1" fontId="3" fillId="0" borderId="0" xfId="0" applyNumberFormat="1" applyFont="1" applyAlignment="1">
      <alignment horizontal="center"/>
    </xf>
    <xf numFmtId="166" fontId="1" fillId="0" borderId="0" xfId="0" applyNumberFormat="1" applyFont="1"/>
    <xf numFmtId="0" fontId="1" fillId="0" borderId="0" xfId="0" applyFont="1" applyAlignment="1">
      <alignment horizontal="center" wrapText="1"/>
    </xf>
    <xf numFmtId="0" fontId="1" fillId="0" borderId="0" xfId="0" applyFont="1" applyAlignment="1">
      <alignment wrapText="1"/>
    </xf>
    <xf numFmtId="1" fontId="1" fillId="0" borderId="0" xfId="0" applyNumberFormat="1" applyFont="1" applyAlignment="1">
      <alignment horizontal="center"/>
    </xf>
    <xf numFmtId="0" fontId="1" fillId="0" borderId="0" xfId="0" applyFont="1"/>
    <xf numFmtId="0" fontId="7" fillId="0" borderId="0" xfId="0" applyFont="1"/>
    <xf numFmtId="0" fontId="8" fillId="0" borderId="0" xfId="0" applyFont="1"/>
    <xf numFmtId="0" fontId="9" fillId="0" borderId="0" xfId="0" applyFont="1" applyAlignment="1">
      <alignment horizontal="left" vertical="top" wrapText="1"/>
    </xf>
    <xf numFmtId="0" fontId="10" fillId="0" borderId="0" xfId="0" applyFont="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g"/><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3.jpeg"/></Relationships>
</file>

<file path=xl/drawings/drawing1.xml><?xml version="1.0" encoding="utf-8"?>
<xdr:wsDr xmlns:xdr="http://schemas.openxmlformats.org/drawingml/2006/spreadsheetDrawing" xmlns:a="http://schemas.openxmlformats.org/drawingml/2006/main">
  <xdr:twoCellAnchor editAs="oneCell">
    <xdr:from>
      <xdr:col>0</xdr:col>
      <xdr:colOff>66675</xdr:colOff>
      <xdr:row>2</xdr:row>
      <xdr:rowOff>38100</xdr:rowOff>
    </xdr:from>
    <xdr:to>
      <xdr:col>6</xdr:col>
      <xdr:colOff>485775</xdr:colOff>
      <xdr:row>15</xdr:row>
      <xdr:rowOff>47625</xdr:rowOff>
    </xdr:to>
    <xdr:pic>
      <xdr:nvPicPr>
        <xdr:cNvPr id="3" name="Picture 2">
          <a:extLst>
            <a:ext uri="{FF2B5EF4-FFF2-40B4-BE49-F238E27FC236}">
              <a16:creationId xmlns:a16="http://schemas.microsoft.com/office/drawing/2014/main" id="{CBA24840-1A76-4F26-85CC-D655CB84B819}"/>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66675" y="361950"/>
          <a:ext cx="4076700" cy="2762250"/>
        </a:xfrm>
        <a:prstGeom prst="rect">
          <a:avLst/>
        </a:prstGeom>
      </xdr:spPr>
    </xdr:pic>
    <xdr:clientData/>
  </xdr:twoCellAnchor>
  <xdr:twoCellAnchor editAs="oneCell">
    <xdr:from>
      <xdr:col>0</xdr:col>
      <xdr:colOff>0</xdr:colOff>
      <xdr:row>20</xdr:row>
      <xdr:rowOff>0</xdr:rowOff>
    </xdr:from>
    <xdr:to>
      <xdr:col>6</xdr:col>
      <xdr:colOff>419100</xdr:colOff>
      <xdr:row>34</xdr:row>
      <xdr:rowOff>85725</xdr:rowOff>
    </xdr:to>
    <xdr:pic>
      <xdr:nvPicPr>
        <xdr:cNvPr id="5" name="Picture 4">
          <a:extLst>
            <a:ext uri="{FF2B5EF4-FFF2-40B4-BE49-F238E27FC236}">
              <a16:creationId xmlns:a16="http://schemas.microsoft.com/office/drawing/2014/main" id="{05046295-002F-48CB-9866-3E4604764718}"/>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0" y="3400425"/>
          <a:ext cx="4076700" cy="280035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0</xdr:colOff>
      <xdr:row>25</xdr:row>
      <xdr:rowOff>0</xdr:rowOff>
    </xdr:from>
    <xdr:to>
      <xdr:col>1</xdr:col>
      <xdr:colOff>8524875</xdr:colOff>
      <xdr:row>41</xdr:row>
      <xdr:rowOff>76200</xdr:rowOff>
    </xdr:to>
    <xdr:pic>
      <xdr:nvPicPr>
        <xdr:cNvPr id="2049" name="Picture 1">
          <a:extLst>
            <a:ext uri="{FF2B5EF4-FFF2-40B4-BE49-F238E27FC236}">
              <a16:creationId xmlns:a16="http://schemas.microsoft.com/office/drawing/2014/main" id="{00000000-0008-0000-0300-00000108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09600" y="5314950"/>
          <a:ext cx="8524875" cy="26670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H2:H43"/>
  <sheetViews>
    <sheetView tabSelected="1" workbookViewId="0">
      <selection activeCell="A2" sqref="A2"/>
    </sheetView>
  </sheetViews>
  <sheetFormatPr defaultRowHeight="12.75" x14ac:dyDescent="0.2"/>
  <cols>
    <col min="8" max="8" width="86.5703125" customWidth="1"/>
    <col min="9" max="9" width="6.85546875" customWidth="1"/>
  </cols>
  <sheetData>
    <row r="2" spans="8:8" ht="18" x14ac:dyDescent="0.25">
      <c r="H2" s="29" t="s">
        <v>92</v>
      </c>
    </row>
    <row r="4" spans="8:8" ht="25.5" x14ac:dyDescent="0.2">
      <c r="H4" s="1" t="s">
        <v>42</v>
      </c>
    </row>
    <row r="5" spans="8:8" x14ac:dyDescent="0.2">
      <c r="H5" s="1" t="s">
        <v>43</v>
      </c>
    </row>
    <row r="6" spans="8:8" x14ac:dyDescent="0.2">
      <c r="H6" s="1" t="s">
        <v>44</v>
      </c>
    </row>
    <row r="7" spans="8:8" x14ac:dyDescent="0.2">
      <c r="H7" s="1" t="s">
        <v>45</v>
      </c>
    </row>
    <row r="8" spans="8:8" x14ac:dyDescent="0.2">
      <c r="H8" s="1" t="s">
        <v>46</v>
      </c>
    </row>
    <row r="9" spans="8:8" x14ac:dyDescent="0.2">
      <c r="H9" s="1"/>
    </row>
    <row r="10" spans="8:8" x14ac:dyDescent="0.2">
      <c r="H10" s="28" t="s">
        <v>81</v>
      </c>
    </row>
    <row r="11" spans="8:8" ht="51" x14ac:dyDescent="0.2">
      <c r="H11" s="28" t="s">
        <v>84</v>
      </c>
    </row>
    <row r="12" spans="8:8" x14ac:dyDescent="0.2">
      <c r="H12" s="28" t="s">
        <v>85</v>
      </c>
    </row>
    <row r="13" spans="8:8" x14ac:dyDescent="0.2">
      <c r="H13" s="1"/>
    </row>
    <row r="14" spans="8:8" x14ac:dyDescent="0.2">
      <c r="H14" s="1" t="s">
        <v>86</v>
      </c>
    </row>
    <row r="15" spans="8:8" x14ac:dyDescent="0.2">
      <c r="H15" s="1"/>
    </row>
    <row r="16" spans="8:8" x14ac:dyDescent="0.2">
      <c r="H16" s="1" t="s">
        <v>87</v>
      </c>
    </row>
    <row r="17" spans="8:8" x14ac:dyDescent="0.2">
      <c r="H17" s="1"/>
    </row>
    <row r="18" spans="8:8" x14ac:dyDescent="0.2">
      <c r="H18" s="28" t="s">
        <v>88</v>
      </c>
    </row>
    <row r="19" spans="8:8" ht="63.75" x14ac:dyDescent="0.2">
      <c r="H19" s="28" t="s">
        <v>89</v>
      </c>
    </row>
    <row r="20" spans="8:8" ht="25.5" x14ac:dyDescent="0.2">
      <c r="H20" s="28" t="s">
        <v>90</v>
      </c>
    </row>
    <row r="21" spans="8:8" x14ac:dyDescent="0.2">
      <c r="H21" s="1"/>
    </row>
    <row r="22" spans="8:8" ht="25.5" x14ac:dyDescent="0.2">
      <c r="H22" s="28" t="s">
        <v>91</v>
      </c>
    </row>
    <row r="23" spans="8:8" x14ac:dyDescent="0.2">
      <c r="H23" s="1"/>
    </row>
    <row r="24" spans="8:8" x14ac:dyDescent="0.2">
      <c r="H24" s="1"/>
    </row>
    <row r="25" spans="8:8" ht="15" customHeight="1" x14ac:dyDescent="0.2"/>
    <row r="26" spans="8:8" ht="15" customHeight="1" x14ac:dyDescent="0.2"/>
    <row r="27" spans="8:8" ht="15" customHeight="1" x14ac:dyDescent="0.2"/>
    <row r="28" spans="8:8" ht="15" customHeight="1" x14ac:dyDescent="0.2"/>
    <row r="29" spans="8:8" ht="15" customHeight="1" x14ac:dyDescent="0.2"/>
    <row r="30" spans="8:8" ht="15" customHeight="1" x14ac:dyDescent="0.2"/>
    <row r="31" spans="8:8" ht="15" customHeight="1" x14ac:dyDescent="0.2"/>
    <row r="32" spans="8:8" ht="15" customHeight="1" x14ac:dyDescent="0.2"/>
    <row r="33" ht="15" customHeight="1" x14ac:dyDescent="0.2"/>
    <row r="34" ht="15" customHeight="1" x14ac:dyDescent="0.2"/>
    <row r="35" ht="15" customHeight="1" x14ac:dyDescent="0.2"/>
    <row r="36" ht="15" customHeight="1" x14ac:dyDescent="0.2"/>
    <row r="37" ht="15" customHeight="1" x14ac:dyDescent="0.2"/>
    <row r="38" ht="15" customHeight="1" x14ac:dyDescent="0.2"/>
    <row r="39" ht="15" customHeight="1" x14ac:dyDescent="0.2"/>
    <row r="40" ht="15" customHeight="1" x14ac:dyDescent="0.2"/>
    <row r="41" ht="15" customHeight="1" x14ac:dyDescent="0.2"/>
    <row r="42" ht="15" customHeight="1" x14ac:dyDescent="0.2"/>
    <row r="43" ht="15" customHeight="1" x14ac:dyDescent="0.2"/>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I36"/>
  <sheetViews>
    <sheetView workbookViewId="0">
      <selection activeCell="A2" sqref="A2"/>
    </sheetView>
  </sheetViews>
  <sheetFormatPr defaultRowHeight="12.75" x14ac:dyDescent="0.2"/>
  <cols>
    <col min="2" max="2" width="60.140625" customWidth="1"/>
    <col min="9" max="9" width="10.5703125" customWidth="1"/>
  </cols>
  <sheetData>
    <row r="1" spans="2:9" x14ac:dyDescent="0.2">
      <c r="B1" s="1"/>
    </row>
    <row r="2" spans="2:9" x14ac:dyDescent="0.2">
      <c r="B2" s="1"/>
    </row>
    <row r="3" spans="2:9" x14ac:dyDescent="0.2">
      <c r="B3" s="1"/>
    </row>
    <row r="4" spans="2:9" ht="38.25" x14ac:dyDescent="0.2">
      <c r="B4" s="12" t="s">
        <v>23</v>
      </c>
      <c r="C4" s="7" t="s">
        <v>21</v>
      </c>
      <c r="D4" s="8" t="s">
        <v>35</v>
      </c>
      <c r="E4" s="7" t="s">
        <v>22</v>
      </c>
      <c r="F4" s="8" t="s">
        <v>36</v>
      </c>
    </row>
    <row r="5" spans="2:9" ht="24" customHeight="1" x14ac:dyDescent="0.2">
      <c r="B5" s="13" t="s">
        <v>29</v>
      </c>
      <c r="C5" s="9">
        <f>D5*E5</f>
        <v>2.52</v>
      </c>
      <c r="D5" s="6">
        <v>2</v>
      </c>
      <c r="E5" s="5">
        <f>2*F5 - 0.2*F5</f>
        <v>1.26</v>
      </c>
      <c r="F5" s="6">
        <v>0.7</v>
      </c>
    </row>
    <row r="6" spans="2:9" ht="21.75" customHeight="1" x14ac:dyDescent="0.2">
      <c r="B6" s="14" t="s">
        <v>24</v>
      </c>
      <c r="C6" s="10">
        <v>1.2250000000000001</v>
      </c>
    </row>
    <row r="7" spans="2:9" ht="19.5" customHeight="1" x14ac:dyDescent="0.25">
      <c r="B7" s="15" t="s">
        <v>25</v>
      </c>
      <c r="C7" s="17">
        <v>0.245</v>
      </c>
      <c r="E7" s="7" t="s">
        <v>30</v>
      </c>
    </row>
    <row r="8" spans="2:9" ht="37.5" customHeight="1" x14ac:dyDescent="0.2">
      <c r="B8" s="14" t="s">
        <v>31</v>
      </c>
      <c r="C8" s="10"/>
      <c r="E8">
        <f>E5/2</f>
        <v>0.63</v>
      </c>
      <c r="G8" s="11" t="s">
        <v>39</v>
      </c>
      <c r="H8">
        <v>9.5492965964253838</v>
      </c>
      <c r="I8" s="25" t="s">
        <v>40</v>
      </c>
    </row>
    <row r="9" spans="2:9" ht="30.75" customHeight="1" x14ac:dyDescent="0.2">
      <c r="B9" s="13" t="s">
        <v>26</v>
      </c>
      <c r="C9" s="22" t="s">
        <v>38</v>
      </c>
      <c r="D9" s="8" t="s">
        <v>33</v>
      </c>
      <c r="E9" s="7" t="s">
        <v>27</v>
      </c>
      <c r="F9" s="7" t="s">
        <v>28</v>
      </c>
      <c r="G9" s="7" t="s">
        <v>32</v>
      </c>
      <c r="H9" s="22" t="s">
        <v>34</v>
      </c>
      <c r="I9" s="23" t="s">
        <v>37</v>
      </c>
    </row>
    <row r="10" spans="2:9" ht="21.75" customHeight="1" x14ac:dyDescent="0.2">
      <c r="C10" s="21">
        <f>$C$7*0.5*$C$6*$C$5*D10^3</f>
        <v>47.269687500000003</v>
      </c>
      <c r="D10" s="6">
        <v>5</v>
      </c>
      <c r="E10" s="18">
        <v>18</v>
      </c>
      <c r="F10" s="18">
        <v>11.18</v>
      </c>
      <c r="G10" s="19">
        <f>D10/$E$8</f>
        <v>7.9365079365079367</v>
      </c>
      <c r="H10" s="20">
        <f>G10*$H$8</f>
        <v>75.78806822559828</v>
      </c>
      <c r="I10" s="24">
        <f>H10*2</f>
        <v>151.57613645119656</v>
      </c>
    </row>
    <row r="11" spans="2:9" ht="17.25" customHeight="1" x14ac:dyDescent="0.2">
      <c r="C11" s="21">
        <f t="shared" ref="C11:C19" si="0">$C$7*0.5*$C$6*$C$5*D11^3</f>
        <v>81.682020000000009</v>
      </c>
      <c r="D11" s="6">
        <f>D10+1</f>
        <v>6</v>
      </c>
      <c r="E11" s="18">
        <f>D11*$E$10/$D$10</f>
        <v>21.6</v>
      </c>
      <c r="F11" s="18">
        <f>D11*$F$10/$D$10</f>
        <v>13.416</v>
      </c>
      <c r="G11" s="19">
        <f t="shared" ref="G11:G19" si="1">D11/$E$8</f>
        <v>9.5238095238095237</v>
      </c>
      <c r="H11" s="20">
        <f t="shared" ref="H11:H19" si="2">G11*$H$8</f>
        <v>90.945681870717934</v>
      </c>
      <c r="I11" s="24">
        <f t="shared" ref="I11:I19" si="3">H11*2</f>
        <v>181.89136374143587</v>
      </c>
    </row>
    <row r="12" spans="2:9" ht="16.5" customHeight="1" x14ac:dyDescent="0.2">
      <c r="C12" s="21">
        <f t="shared" si="0"/>
        <v>129.7080225</v>
      </c>
      <c r="D12" s="6">
        <f t="shared" ref="D12:D19" si="4">D11+1</f>
        <v>7</v>
      </c>
      <c r="E12" s="18">
        <f t="shared" ref="E12:E19" si="5">D12*$E$10/$D$10</f>
        <v>25.2</v>
      </c>
      <c r="F12" s="18">
        <f t="shared" ref="F12:F19" si="6">D12*$F$10/$D$10</f>
        <v>15.651999999999997</v>
      </c>
      <c r="G12" s="19">
        <f t="shared" si="1"/>
        <v>11.111111111111111</v>
      </c>
      <c r="H12" s="20">
        <f t="shared" si="2"/>
        <v>106.10329551583759</v>
      </c>
      <c r="I12" s="24">
        <f t="shared" si="3"/>
        <v>212.20659103167517</v>
      </c>
    </row>
    <row r="13" spans="2:9" ht="16.5" customHeight="1" x14ac:dyDescent="0.2">
      <c r="B13" s="1"/>
      <c r="C13" s="21">
        <f t="shared" si="0"/>
        <v>193.61664000000002</v>
      </c>
      <c r="D13" s="6">
        <f t="shared" si="4"/>
        <v>8</v>
      </c>
      <c r="E13" s="18">
        <f t="shared" si="5"/>
        <v>28.8</v>
      </c>
      <c r="F13" s="18">
        <f t="shared" si="6"/>
        <v>17.887999999999998</v>
      </c>
      <c r="G13" s="19">
        <f t="shared" si="1"/>
        <v>12.698412698412698</v>
      </c>
      <c r="H13" s="20">
        <f t="shared" si="2"/>
        <v>121.26090916095724</v>
      </c>
      <c r="I13" s="24">
        <f t="shared" si="3"/>
        <v>242.52181832191448</v>
      </c>
    </row>
    <row r="14" spans="2:9" ht="16.5" customHeight="1" x14ac:dyDescent="0.2">
      <c r="B14" s="1"/>
      <c r="C14" s="21">
        <f t="shared" si="0"/>
        <v>275.67681750000003</v>
      </c>
      <c r="D14" s="6">
        <f t="shared" si="4"/>
        <v>9</v>
      </c>
      <c r="E14" s="18">
        <f t="shared" si="5"/>
        <v>32.4</v>
      </c>
      <c r="F14" s="18">
        <f t="shared" si="6"/>
        <v>20.124000000000002</v>
      </c>
      <c r="G14" s="19">
        <f t="shared" si="1"/>
        <v>14.285714285714286</v>
      </c>
      <c r="H14" s="20">
        <f t="shared" si="2"/>
        <v>136.41852280607691</v>
      </c>
      <c r="I14" s="24">
        <f t="shared" si="3"/>
        <v>272.83704561215382</v>
      </c>
    </row>
    <row r="15" spans="2:9" ht="16.5" customHeight="1" x14ac:dyDescent="0.2">
      <c r="B15" s="1"/>
      <c r="C15" s="21">
        <f t="shared" si="0"/>
        <v>378.15750000000003</v>
      </c>
      <c r="D15" s="6">
        <f t="shared" si="4"/>
        <v>10</v>
      </c>
      <c r="E15" s="18">
        <f t="shared" si="5"/>
        <v>36</v>
      </c>
      <c r="F15" s="18">
        <f t="shared" si="6"/>
        <v>22.36</v>
      </c>
      <c r="G15" s="19">
        <f t="shared" si="1"/>
        <v>15.873015873015873</v>
      </c>
      <c r="H15" s="20">
        <f t="shared" si="2"/>
        <v>151.57613645119656</v>
      </c>
      <c r="I15" s="24">
        <f t="shared" si="3"/>
        <v>303.15227290239312</v>
      </c>
    </row>
    <row r="16" spans="2:9" ht="16.5" customHeight="1" x14ac:dyDescent="0.2">
      <c r="B16" s="1"/>
      <c r="C16" s="21">
        <f t="shared" si="0"/>
        <v>503.32763250000005</v>
      </c>
      <c r="D16" s="6">
        <f t="shared" si="4"/>
        <v>11</v>
      </c>
      <c r="E16" s="18">
        <f t="shared" si="5"/>
        <v>39.6</v>
      </c>
      <c r="F16" s="18">
        <f t="shared" si="6"/>
        <v>24.595999999999997</v>
      </c>
      <c r="G16" s="19">
        <f t="shared" si="1"/>
        <v>17.460317460317459</v>
      </c>
      <c r="H16" s="20">
        <f t="shared" si="2"/>
        <v>166.73375009631621</v>
      </c>
      <c r="I16" s="24">
        <f t="shared" si="3"/>
        <v>333.46750019263243</v>
      </c>
    </row>
    <row r="17" spans="2:9" ht="16.5" customHeight="1" x14ac:dyDescent="0.2">
      <c r="B17" s="1"/>
      <c r="C17" s="21">
        <f t="shared" si="0"/>
        <v>653.45616000000007</v>
      </c>
      <c r="D17" s="6">
        <f t="shared" si="4"/>
        <v>12</v>
      </c>
      <c r="E17" s="18">
        <f t="shared" si="5"/>
        <v>43.2</v>
      </c>
      <c r="F17" s="18">
        <f t="shared" si="6"/>
        <v>26.832000000000001</v>
      </c>
      <c r="G17" s="19">
        <f t="shared" si="1"/>
        <v>19.047619047619047</v>
      </c>
      <c r="H17" s="20">
        <f t="shared" si="2"/>
        <v>181.89136374143587</v>
      </c>
      <c r="I17" s="24">
        <f t="shared" si="3"/>
        <v>363.78272748287173</v>
      </c>
    </row>
    <row r="18" spans="2:9" ht="16.5" customHeight="1" x14ac:dyDescent="0.2">
      <c r="B18" s="1"/>
      <c r="C18" s="21">
        <f t="shared" si="0"/>
        <v>830.81202750000011</v>
      </c>
      <c r="D18" s="6">
        <f t="shared" si="4"/>
        <v>13</v>
      </c>
      <c r="E18" s="18">
        <f t="shared" si="5"/>
        <v>46.8</v>
      </c>
      <c r="F18" s="18">
        <f t="shared" si="6"/>
        <v>29.068000000000001</v>
      </c>
      <c r="G18" s="19">
        <f t="shared" si="1"/>
        <v>20.634920634920636</v>
      </c>
      <c r="H18" s="20">
        <f t="shared" si="2"/>
        <v>197.04897738655555</v>
      </c>
      <c r="I18" s="24">
        <f t="shared" si="3"/>
        <v>394.0979547731111</v>
      </c>
    </row>
    <row r="19" spans="2:9" ht="16.5" customHeight="1" x14ac:dyDescent="0.2">
      <c r="B19" s="1"/>
      <c r="C19" s="21">
        <f t="shared" si="0"/>
        <v>1037.66418</v>
      </c>
      <c r="D19" s="6">
        <f t="shared" si="4"/>
        <v>14</v>
      </c>
      <c r="E19" s="18">
        <f t="shared" si="5"/>
        <v>50.4</v>
      </c>
      <c r="F19" s="18">
        <f t="shared" si="6"/>
        <v>31.303999999999995</v>
      </c>
      <c r="G19" s="19">
        <f t="shared" si="1"/>
        <v>22.222222222222221</v>
      </c>
      <c r="H19" s="20">
        <f t="shared" si="2"/>
        <v>212.20659103167517</v>
      </c>
      <c r="I19" s="24">
        <f t="shared" si="3"/>
        <v>424.41318206335035</v>
      </c>
    </row>
    <row r="20" spans="2:9" x14ac:dyDescent="0.2">
      <c r="B20" s="1"/>
    </row>
    <row r="21" spans="2:9" ht="33.75" customHeight="1" x14ac:dyDescent="0.2">
      <c r="B21" s="16" t="s">
        <v>41</v>
      </c>
    </row>
    <row r="22" spans="2:9" x14ac:dyDescent="0.2">
      <c r="B22" s="1"/>
    </row>
    <row r="23" spans="2:9" ht="59.25" customHeight="1" x14ac:dyDescent="0.2">
      <c r="B23" s="1"/>
    </row>
    <row r="24" spans="2:9" x14ac:dyDescent="0.2">
      <c r="B24" s="1"/>
    </row>
    <row r="25" spans="2:9" x14ac:dyDescent="0.2">
      <c r="B25" s="1"/>
    </row>
    <row r="26" spans="2:9" x14ac:dyDescent="0.2">
      <c r="B26" s="1"/>
    </row>
    <row r="27" spans="2:9" x14ac:dyDescent="0.2">
      <c r="B27" s="1"/>
    </row>
    <row r="28" spans="2:9" x14ac:dyDescent="0.2">
      <c r="B28" s="1"/>
    </row>
    <row r="29" spans="2:9" x14ac:dyDescent="0.2">
      <c r="B29" s="1"/>
    </row>
    <row r="30" spans="2:9" x14ac:dyDescent="0.2">
      <c r="B30" s="1"/>
    </row>
    <row r="31" spans="2:9" x14ac:dyDescent="0.2">
      <c r="B31" s="1"/>
    </row>
    <row r="32" spans="2:9" x14ac:dyDescent="0.2">
      <c r="B32" s="1"/>
    </row>
    <row r="33" spans="2:2" x14ac:dyDescent="0.2">
      <c r="B33" s="1"/>
    </row>
    <row r="34" spans="2:2" x14ac:dyDescent="0.2">
      <c r="B34" s="1"/>
    </row>
    <row r="35" spans="2:2" x14ac:dyDescent="0.2">
      <c r="B35" s="1"/>
    </row>
    <row r="36" spans="2:2" x14ac:dyDescent="0.2">
      <c r="B36" s="1"/>
    </row>
  </sheetData>
  <phoneticPr fontId="0" type="noConversion"/>
  <pageMargins left="0.75" right="0.75" top="1" bottom="1" header="0.5" footer="0.5"/>
  <pageSetup paperSize="9" orientation="portrait" horizontalDpi="0" verticalDpi="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1:B24"/>
  <sheetViews>
    <sheetView workbookViewId="0"/>
  </sheetViews>
  <sheetFormatPr defaultRowHeight="12.75" x14ac:dyDescent="0.2"/>
  <cols>
    <col min="2" max="2" width="131.7109375" customWidth="1"/>
  </cols>
  <sheetData>
    <row r="1" spans="2:2" x14ac:dyDescent="0.2">
      <c r="B1" s="1"/>
    </row>
    <row r="2" spans="2:2" ht="15" x14ac:dyDescent="0.2">
      <c r="B2" s="2" t="s">
        <v>0</v>
      </c>
    </row>
    <row r="3" spans="2:2" ht="28.5" x14ac:dyDescent="0.2">
      <c r="B3" s="3" t="s">
        <v>14</v>
      </c>
    </row>
    <row r="4" spans="2:2" ht="14.25" x14ac:dyDescent="0.2">
      <c r="B4" s="3"/>
    </row>
    <row r="5" spans="2:2" ht="14.25" x14ac:dyDescent="0.2">
      <c r="B5" s="3" t="s">
        <v>1</v>
      </c>
    </row>
    <row r="6" spans="2:2" ht="33" customHeight="1" x14ac:dyDescent="0.2">
      <c r="B6" s="3" t="s">
        <v>2</v>
      </c>
    </row>
    <row r="7" spans="2:2" ht="37.5" customHeight="1" x14ac:dyDescent="0.2">
      <c r="B7" s="3" t="s">
        <v>15</v>
      </c>
    </row>
    <row r="8" spans="2:2" ht="14.25" x14ac:dyDescent="0.2">
      <c r="B8" s="3"/>
    </row>
    <row r="9" spans="2:2" ht="22.5" customHeight="1" x14ac:dyDescent="0.2">
      <c r="B9" s="3" t="s">
        <v>16</v>
      </c>
    </row>
    <row r="10" spans="2:2" ht="14.25" x14ac:dyDescent="0.2">
      <c r="B10" s="3" t="s">
        <v>3</v>
      </c>
    </row>
    <row r="11" spans="2:2" ht="14.25" x14ac:dyDescent="0.2">
      <c r="B11" s="3" t="s">
        <v>17</v>
      </c>
    </row>
    <row r="12" spans="2:2" ht="14.25" x14ac:dyDescent="0.2">
      <c r="B12" s="3" t="s">
        <v>4</v>
      </c>
    </row>
    <row r="13" spans="2:2" ht="14.25" x14ac:dyDescent="0.2">
      <c r="B13" s="3" t="s">
        <v>5</v>
      </c>
    </row>
    <row r="14" spans="2:2" ht="14.25" x14ac:dyDescent="0.2">
      <c r="B14" s="3" t="s">
        <v>6</v>
      </c>
    </row>
    <row r="15" spans="2:2" ht="14.25" x14ac:dyDescent="0.2">
      <c r="B15" s="3" t="s">
        <v>7</v>
      </c>
    </row>
    <row r="16" spans="2:2" ht="14.25" x14ac:dyDescent="0.2">
      <c r="B16" s="3" t="s">
        <v>8</v>
      </c>
    </row>
    <row r="17" spans="2:2" ht="14.25" x14ac:dyDescent="0.2">
      <c r="B17" s="3" t="s">
        <v>18</v>
      </c>
    </row>
    <row r="18" spans="2:2" ht="14.25" x14ac:dyDescent="0.2">
      <c r="B18" s="3" t="s">
        <v>19</v>
      </c>
    </row>
    <row r="19" spans="2:2" ht="14.25" x14ac:dyDescent="0.2">
      <c r="B19" s="3" t="s">
        <v>9</v>
      </c>
    </row>
    <row r="20" spans="2:2" ht="14.25" x14ac:dyDescent="0.2">
      <c r="B20" s="3" t="s">
        <v>10</v>
      </c>
    </row>
    <row r="21" spans="2:2" ht="14.25" x14ac:dyDescent="0.2">
      <c r="B21" s="3" t="s">
        <v>20</v>
      </c>
    </row>
    <row r="22" spans="2:2" ht="14.25" x14ac:dyDescent="0.2">
      <c r="B22" s="4" t="s">
        <v>11</v>
      </c>
    </row>
    <row r="23" spans="2:2" ht="14.25" x14ac:dyDescent="0.2">
      <c r="B23" s="4" t="s">
        <v>12</v>
      </c>
    </row>
    <row r="24" spans="2:2" ht="14.25" x14ac:dyDescent="0.2">
      <c r="B24" s="4" t="s">
        <v>13</v>
      </c>
    </row>
  </sheetData>
  <phoneticPr fontId="0" type="noConversion"/>
  <pageMargins left="0.75" right="0.75" top="1" bottom="1" header="0.5" footer="0.5"/>
  <headerFooter alignWithMargins="0"/>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0AAA6D-E11B-4702-9AD8-B131E07D4969}">
  <dimension ref="B2:C35"/>
  <sheetViews>
    <sheetView workbookViewId="0"/>
  </sheetViews>
  <sheetFormatPr defaultRowHeight="15.75" x14ac:dyDescent="0.25"/>
  <cols>
    <col min="2" max="2" width="127.42578125" style="27" customWidth="1"/>
  </cols>
  <sheetData>
    <row r="2" spans="2:3" x14ac:dyDescent="0.25">
      <c r="B2" s="27" t="s">
        <v>80</v>
      </c>
    </row>
    <row r="3" spans="2:3" x14ac:dyDescent="0.25">
      <c r="B3" s="27" t="s">
        <v>49</v>
      </c>
    </row>
    <row r="4" spans="2:3" x14ac:dyDescent="0.25">
      <c r="B4" s="27" t="s">
        <v>48</v>
      </c>
    </row>
    <row r="5" spans="2:3" x14ac:dyDescent="0.25">
      <c r="B5" s="27" t="s">
        <v>49</v>
      </c>
    </row>
    <row r="6" spans="2:3" x14ac:dyDescent="0.25">
      <c r="B6" s="27" t="s">
        <v>50</v>
      </c>
    </row>
    <row r="7" spans="2:3" x14ac:dyDescent="0.25">
      <c r="B7" s="27" t="s">
        <v>51</v>
      </c>
    </row>
    <row r="8" spans="2:3" x14ac:dyDescent="0.25">
      <c r="B8" s="27" t="s">
        <v>74</v>
      </c>
    </row>
    <row r="9" spans="2:3" x14ac:dyDescent="0.25">
      <c r="B9" s="27" t="s">
        <v>75</v>
      </c>
      <c r="C9" s="26"/>
    </row>
    <row r="10" spans="2:3" x14ac:dyDescent="0.25">
      <c r="B10" s="27" t="s">
        <v>54</v>
      </c>
    </row>
    <row r="11" spans="2:3" x14ac:dyDescent="0.25">
      <c r="B11" s="27" t="s">
        <v>55</v>
      </c>
    </row>
    <row r="12" spans="2:3" x14ac:dyDescent="0.25">
      <c r="B12" s="27" t="s">
        <v>56</v>
      </c>
    </row>
    <row r="13" spans="2:3" x14ac:dyDescent="0.25">
      <c r="B13" s="27" t="s">
        <v>57</v>
      </c>
    </row>
    <row r="14" spans="2:3" x14ac:dyDescent="0.25">
      <c r="B14" s="27" t="s">
        <v>58</v>
      </c>
    </row>
    <row r="15" spans="2:3" x14ac:dyDescent="0.25">
      <c r="B15" s="27" t="s">
        <v>59</v>
      </c>
    </row>
    <row r="16" spans="2:3" x14ac:dyDescent="0.25">
      <c r="B16" s="27" t="s">
        <v>60</v>
      </c>
    </row>
    <row r="17" spans="2:2" x14ac:dyDescent="0.25">
      <c r="B17" s="27" t="s">
        <v>61</v>
      </c>
    </row>
    <row r="18" spans="2:2" x14ac:dyDescent="0.25">
      <c r="B18" s="27" t="s">
        <v>76</v>
      </c>
    </row>
    <row r="19" spans="2:2" x14ac:dyDescent="0.25">
      <c r="B19" s="27" t="s">
        <v>63</v>
      </c>
    </row>
    <row r="20" spans="2:2" x14ac:dyDescent="0.25">
      <c r="B20" s="27" t="s">
        <v>64</v>
      </c>
    </row>
    <row r="22" spans="2:2" x14ac:dyDescent="0.25">
      <c r="B22" s="27" t="s">
        <v>65</v>
      </c>
    </row>
    <row r="23" spans="2:2" x14ac:dyDescent="0.25">
      <c r="B23" s="27" t="s">
        <v>66</v>
      </c>
    </row>
    <row r="24" spans="2:2" x14ac:dyDescent="0.25">
      <c r="B24" s="27" t="s">
        <v>67</v>
      </c>
    </row>
    <row r="25" spans="2:2" x14ac:dyDescent="0.25">
      <c r="B25" s="27" t="s">
        <v>68</v>
      </c>
    </row>
    <row r="26" spans="2:2" x14ac:dyDescent="0.25">
      <c r="B26" s="27" t="s">
        <v>77</v>
      </c>
    </row>
    <row r="27" spans="2:2" x14ac:dyDescent="0.25">
      <c r="B27" s="27" t="s">
        <v>67</v>
      </c>
    </row>
    <row r="28" spans="2:2" x14ac:dyDescent="0.25">
      <c r="B28" s="27" t="s">
        <v>68</v>
      </c>
    </row>
    <row r="29" spans="2:2" x14ac:dyDescent="0.25">
      <c r="B29" s="27" t="s">
        <v>69</v>
      </c>
    </row>
    <row r="30" spans="2:2" x14ac:dyDescent="0.25">
      <c r="B30" s="27" t="s">
        <v>70</v>
      </c>
    </row>
    <row r="31" spans="2:2" x14ac:dyDescent="0.25">
      <c r="B31" s="27" t="s">
        <v>78</v>
      </c>
    </row>
    <row r="32" spans="2:2" x14ac:dyDescent="0.25">
      <c r="B32" s="27" t="s">
        <v>72</v>
      </c>
    </row>
    <row r="33" spans="2:2" x14ac:dyDescent="0.25">
      <c r="B33" s="27" t="s">
        <v>73</v>
      </c>
    </row>
    <row r="34" spans="2:2" x14ac:dyDescent="0.25">
      <c r="B34" s="27" t="s">
        <v>79</v>
      </c>
    </row>
    <row r="35" spans="2:2" x14ac:dyDescent="0.25">
      <c r="B35" s="27" t="s">
        <v>49</v>
      </c>
    </row>
  </sheetData>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83EBFB-557A-41AB-8E71-67DCA783CA91}">
  <dimension ref="B1:B34"/>
  <sheetViews>
    <sheetView workbookViewId="0"/>
  </sheetViews>
  <sheetFormatPr defaultRowHeight="12.75" x14ac:dyDescent="0.2"/>
  <cols>
    <col min="2" max="2" width="115.140625" customWidth="1"/>
  </cols>
  <sheetData>
    <row r="1" spans="2:2" ht="15.75" x14ac:dyDescent="0.25">
      <c r="B1" s="27" t="s">
        <v>83</v>
      </c>
    </row>
    <row r="2" spans="2:2" ht="15.75" x14ac:dyDescent="0.25">
      <c r="B2" s="27" t="s">
        <v>82</v>
      </c>
    </row>
    <row r="3" spans="2:2" ht="15.75" x14ac:dyDescent="0.25">
      <c r="B3" s="27" t="s">
        <v>47</v>
      </c>
    </row>
    <row r="4" spans="2:2" ht="15.75" x14ac:dyDescent="0.25">
      <c r="B4" s="27" t="s">
        <v>48</v>
      </c>
    </row>
    <row r="5" spans="2:2" ht="15.75" x14ac:dyDescent="0.25">
      <c r="B5" s="27" t="s">
        <v>49</v>
      </c>
    </row>
    <row r="6" spans="2:2" ht="15.75" x14ac:dyDescent="0.25">
      <c r="B6" s="27" t="s">
        <v>50</v>
      </c>
    </row>
    <row r="7" spans="2:2" ht="15.75" x14ac:dyDescent="0.25">
      <c r="B7" s="27" t="s">
        <v>51</v>
      </c>
    </row>
    <row r="8" spans="2:2" ht="15.75" x14ac:dyDescent="0.25">
      <c r="B8" s="27" t="s">
        <v>52</v>
      </c>
    </row>
    <row r="9" spans="2:2" ht="15.75" x14ac:dyDescent="0.25">
      <c r="B9" s="27" t="s">
        <v>53</v>
      </c>
    </row>
    <row r="10" spans="2:2" ht="15.75" x14ac:dyDescent="0.25">
      <c r="B10" s="27" t="s">
        <v>54</v>
      </c>
    </row>
    <row r="11" spans="2:2" ht="15.75" x14ac:dyDescent="0.25">
      <c r="B11" s="27" t="s">
        <v>55</v>
      </c>
    </row>
    <row r="12" spans="2:2" ht="15.75" x14ac:dyDescent="0.25">
      <c r="B12" s="27" t="s">
        <v>56</v>
      </c>
    </row>
    <row r="13" spans="2:2" ht="15.75" x14ac:dyDescent="0.25">
      <c r="B13" s="27" t="s">
        <v>57</v>
      </c>
    </row>
    <row r="14" spans="2:2" ht="15.75" x14ac:dyDescent="0.25">
      <c r="B14" s="27" t="s">
        <v>58</v>
      </c>
    </row>
    <row r="15" spans="2:2" ht="15.75" x14ac:dyDescent="0.25">
      <c r="B15" s="27" t="s">
        <v>59</v>
      </c>
    </row>
    <row r="16" spans="2:2" ht="15.75" x14ac:dyDescent="0.25">
      <c r="B16" s="27" t="s">
        <v>60</v>
      </c>
    </row>
    <row r="17" spans="2:2" ht="15.75" x14ac:dyDescent="0.25">
      <c r="B17" s="27" t="s">
        <v>61</v>
      </c>
    </row>
    <row r="18" spans="2:2" ht="15.75" x14ac:dyDescent="0.25">
      <c r="B18" s="27" t="s">
        <v>62</v>
      </c>
    </row>
    <row r="19" spans="2:2" ht="15.75" x14ac:dyDescent="0.25">
      <c r="B19" s="27" t="s">
        <v>63</v>
      </c>
    </row>
    <row r="20" spans="2:2" ht="15.75" x14ac:dyDescent="0.25">
      <c r="B20" s="27" t="s">
        <v>64</v>
      </c>
    </row>
    <row r="21" spans="2:2" ht="15.75" x14ac:dyDescent="0.25">
      <c r="B21" s="27"/>
    </row>
    <row r="22" spans="2:2" ht="15.75" x14ac:dyDescent="0.25">
      <c r="B22" s="27" t="s">
        <v>65</v>
      </c>
    </row>
    <row r="23" spans="2:2" ht="15.75" x14ac:dyDescent="0.25">
      <c r="B23" s="27" t="s">
        <v>66</v>
      </c>
    </row>
    <row r="24" spans="2:2" ht="15.75" x14ac:dyDescent="0.25">
      <c r="B24" s="27" t="s">
        <v>67</v>
      </c>
    </row>
    <row r="25" spans="2:2" ht="15.75" x14ac:dyDescent="0.25">
      <c r="B25" s="27" t="s">
        <v>68</v>
      </c>
    </row>
    <row r="26" spans="2:2" ht="15.75" x14ac:dyDescent="0.25">
      <c r="B26" s="27"/>
    </row>
    <row r="27" spans="2:2" ht="15.75" x14ac:dyDescent="0.25">
      <c r="B27" s="27" t="s">
        <v>69</v>
      </c>
    </row>
    <row r="28" spans="2:2" ht="15.75" x14ac:dyDescent="0.25">
      <c r="B28" s="27" t="s">
        <v>70</v>
      </c>
    </row>
    <row r="29" spans="2:2" ht="15.75" x14ac:dyDescent="0.25">
      <c r="B29" s="27" t="s">
        <v>71</v>
      </c>
    </row>
    <row r="30" spans="2:2" ht="15.75" x14ac:dyDescent="0.25">
      <c r="B30" s="27" t="s">
        <v>72</v>
      </c>
    </row>
    <row r="31" spans="2:2" ht="15.75" x14ac:dyDescent="0.25">
      <c r="B31" s="27" t="s">
        <v>73</v>
      </c>
    </row>
    <row r="32" spans="2:2" ht="15.75" x14ac:dyDescent="0.25">
      <c r="B32" s="27"/>
    </row>
    <row r="33" spans="2:2" ht="15.75" x14ac:dyDescent="0.25">
      <c r="B33" s="27" t="s">
        <v>49</v>
      </c>
    </row>
    <row r="34" spans="2:2" ht="15.75" x14ac:dyDescent="0.25">
      <c r="B34" s="27"/>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Bi_Conical_Savonius</vt:lpstr>
      <vt:lpstr>Calcs</vt:lpstr>
      <vt:lpstr>Background</vt:lpstr>
      <vt:lpstr>OpenSCAD source code</vt:lpstr>
      <vt:lpstr>OpenSCAD to CamBam</vt:lpstr>
    </vt:vector>
  </TitlesOfParts>
  <Company>HOME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John G Hughes</dc:creator>
  <cp:lastModifiedBy>john</cp:lastModifiedBy>
  <dcterms:created xsi:type="dcterms:W3CDTF">2012-04-12T23:28:51Z</dcterms:created>
  <dcterms:modified xsi:type="dcterms:W3CDTF">2021-01-25T05:26:02Z</dcterms:modified>
</cp:coreProperties>
</file>